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1" activeTab="0"/>
  </bookViews>
  <sheets>
    <sheet name="Feuille1" sheetId="1" r:id="rId1"/>
  </sheets>
  <definedNames/>
  <calcPr fullCalcOnLoad="1"/>
</workbook>
</file>

<file path=xl/sharedStrings.xml><?xml version="1.0" encoding="utf-8"?>
<sst xmlns="http://schemas.openxmlformats.org/spreadsheetml/2006/main" count="95" uniqueCount="58">
  <si>
    <t>– EXEMPLE de Projet d'approvisionnement –</t>
  </si>
  <si>
    <t>nombre de convives</t>
  </si>
  <si>
    <t>Légumes</t>
  </si>
  <si>
    <t>Désignation</t>
  </si>
  <si>
    <t>Unité</t>
  </si>
  <si>
    <t>Volume par livraison</t>
  </si>
  <si>
    <t>Fréquence hebdomadaire</t>
  </si>
  <si>
    <t>Nombre de semaine</t>
  </si>
  <si>
    <t>Volume annuel estimé</t>
  </si>
  <si>
    <t>Tarif actuel</t>
  </si>
  <si>
    <t>coût total actuel</t>
  </si>
  <si>
    <t>Tarif en local</t>
  </si>
  <si>
    <t>coût total en local</t>
  </si>
  <si>
    <t>Différence
(local-actuel)</t>
  </si>
  <si>
    <t xml:space="preserve">Pommes de terre </t>
  </si>
  <si>
    <t>kg</t>
  </si>
  <si>
    <t>Carottes</t>
  </si>
  <si>
    <t>Endives</t>
  </si>
  <si>
    <t>Poireau</t>
  </si>
  <si>
    <t>Céleri</t>
  </si>
  <si>
    <t>courges</t>
  </si>
  <si>
    <r>
      <t>Salade</t>
    </r>
    <r>
      <rPr>
        <i/>
        <sz val="9"/>
        <color indexed="8"/>
        <rFont val="Calibri"/>
        <family val="2"/>
      </rPr>
      <t xml:space="preserve"> (1 pour 8)</t>
    </r>
  </si>
  <si>
    <r>
      <t xml:space="preserve">Betterave crue
</t>
    </r>
    <r>
      <rPr>
        <sz val="8"/>
        <color indexed="12"/>
        <rFont val="Calibri"/>
        <family val="2"/>
      </rPr>
      <t>(tarif actuel = cuite)</t>
    </r>
  </si>
  <si>
    <r>
      <t xml:space="preserve">Lentilles BIO </t>
    </r>
    <r>
      <rPr>
        <i/>
        <sz val="9"/>
        <rFont val="Calibri"/>
        <family val="2"/>
      </rPr>
      <t>(50g sec/portion)</t>
    </r>
  </si>
  <si>
    <t>en bleu</t>
  </si>
  <si>
    <t>kg brut par portion (entrée)</t>
  </si>
  <si>
    <t>en vert</t>
  </si>
  <si>
    <t>kg brut par portion (plat)</t>
  </si>
  <si>
    <t>en violet</t>
  </si>
  <si>
    <t>kg brut par portion (accompagnement de plat)</t>
  </si>
  <si>
    <t>Fruits</t>
  </si>
  <si>
    <r>
      <t xml:space="preserve">Pommes </t>
    </r>
    <r>
      <rPr>
        <i/>
        <sz val="9"/>
        <rFont val="Calibri"/>
        <family val="2"/>
      </rPr>
      <t>(1 fruit = 125g)</t>
    </r>
  </si>
  <si>
    <r>
      <t xml:space="preserve">Pomme BIO </t>
    </r>
    <r>
      <rPr>
        <i/>
        <sz val="9"/>
        <rFont val="Calibri"/>
        <family val="2"/>
      </rPr>
      <t>(1 fruit = 125g)</t>
    </r>
  </si>
  <si>
    <r>
      <t>Poires (75)</t>
    </r>
    <r>
      <rPr>
        <i/>
        <sz val="9"/>
        <rFont val="Calibri"/>
        <family val="2"/>
      </rPr>
      <t xml:space="preserve"> (1 fruit = 140g)</t>
    </r>
  </si>
  <si>
    <r>
      <t>Poire BIO</t>
    </r>
    <r>
      <rPr>
        <i/>
        <sz val="9"/>
        <rFont val="Calibri"/>
        <family val="2"/>
      </rPr>
      <t xml:space="preserve"> (1 fruit = 140g)</t>
    </r>
  </si>
  <si>
    <t>Produits laitiers</t>
  </si>
  <si>
    <r>
      <t>Fromage blanc</t>
    </r>
    <r>
      <rPr>
        <i/>
        <sz val="9"/>
        <rFont val="Calibri"/>
        <family val="2"/>
      </rPr>
      <t xml:space="preserve"> (100g/portion)</t>
    </r>
  </si>
  <si>
    <t>Yaourt nature</t>
  </si>
  <si>
    <t>pièce</t>
  </si>
  <si>
    <t>Yaourt nature BIO</t>
  </si>
  <si>
    <r>
      <t>Neufchatel (200g)</t>
    </r>
    <r>
      <rPr>
        <i/>
        <sz val="9"/>
        <rFont val="Calibri"/>
        <family val="2"/>
      </rPr>
      <t xml:space="preserve"> (1 pour 6)</t>
    </r>
  </si>
  <si>
    <t>Comment utiliser ce tableau ?</t>
  </si>
  <si>
    <t>Il s'agit d'une base pour réfléchir en posant des hypothèses d'approvisionnement.</t>
  </si>
  <si>
    <t>Les formules de calcul ont déjà intégrée.</t>
  </si>
  <si>
    <r>
      <t xml:space="preserve">A partir de vos données, vous renseignez les cases colorées </t>
    </r>
    <r>
      <rPr>
        <sz val="10"/>
        <color indexed="60"/>
        <rFont val="Calibri"/>
        <family val="2"/>
      </rPr>
      <t>en marron</t>
    </r>
    <r>
      <rPr>
        <sz val="10"/>
        <rFont val="Calibri"/>
        <family val="2"/>
      </rPr>
      <t xml:space="preserve"> :</t>
    </r>
  </si>
  <si>
    <t>la case M2</t>
  </si>
  <si>
    <t>le nombre de convives dans votre établissement</t>
  </si>
  <si>
    <t>la colonne C</t>
  </si>
  <si>
    <t>indiquer le volume de livraison nécessaire pour le type de produit concerné. 
Pour les légumes, le calcul proposé correspond aux grammages recommandés par le GEMRCN
(vous pouvez modifier en bas du tableau les grammages)</t>
  </si>
  <si>
    <t>la colonne D</t>
  </si>
  <si>
    <t>La fréquence prévue d'utilisation des produits</t>
  </si>
  <si>
    <t>la colonne E</t>
  </si>
  <si>
    <t>à partir de la saisonnalité des produits locaux et le calendrier scolaire, indiquer le nombre de semaine de disponibilité par produit</t>
  </si>
  <si>
    <t>la colonne H</t>
  </si>
  <si>
    <t>ce sont les tarifs actuellement constatés par vos fournisseurs habituels</t>
  </si>
  <si>
    <t>la colonne I</t>
  </si>
  <si>
    <t>ce sont les tarifs récupérés auprès des producteurs que vous aurez contactés</t>
  </si>
  <si>
    <t>N'hésitez pas à ajouter des produits, ce tableau n'est qu'un base, un exemple, il a vocation à vivre en fonction du projet de l'établissement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</si>
</sst>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0.000"/>
  </numFmts>
  <fonts count="52">
    <font>
      <sz val="10"/>
      <name val="Arial"/>
      <family val="2"/>
    </font>
    <font>
      <sz val="10"/>
      <name val="Calibri"/>
      <family val="2"/>
    </font>
    <font>
      <b/>
      <sz val="15"/>
      <name val="Calibri"/>
      <family val="2"/>
    </font>
    <font>
      <i/>
      <sz val="10"/>
      <name val="Calibri"/>
      <family val="2"/>
    </font>
    <font>
      <b/>
      <sz val="12"/>
      <name val="Calibri"/>
      <family val="2"/>
    </font>
    <font>
      <b/>
      <sz val="10"/>
      <color indexed="9"/>
      <name val="Calibri"/>
      <family val="2"/>
    </font>
    <font>
      <b/>
      <sz val="10"/>
      <name val="Calibri"/>
      <family val="2"/>
    </font>
    <font>
      <sz val="10"/>
      <color indexed="57"/>
      <name val="Calibri"/>
      <family val="2"/>
    </font>
    <font>
      <sz val="10"/>
      <color indexed="12"/>
      <name val="Calibri"/>
      <family val="2"/>
    </font>
    <font>
      <sz val="10"/>
      <color indexed="25"/>
      <name val="Calibri"/>
      <family val="2"/>
    </font>
    <font>
      <sz val="10"/>
      <color indexed="8"/>
      <name val="Calibri"/>
      <family val="2"/>
    </font>
    <font>
      <i/>
      <sz val="9"/>
      <color indexed="8"/>
      <name val="Calibri"/>
      <family val="2"/>
    </font>
    <font>
      <sz val="8"/>
      <color indexed="12"/>
      <name val="Calibri"/>
      <family val="2"/>
    </font>
    <font>
      <i/>
      <sz val="9"/>
      <name val="Calibri"/>
      <family val="2"/>
    </font>
    <font>
      <sz val="10"/>
      <color indexed="28"/>
      <name val="Calibri"/>
      <family val="2"/>
    </font>
    <font>
      <b/>
      <i/>
      <sz val="10"/>
      <name val="Calibri"/>
      <family val="2"/>
    </font>
    <font>
      <sz val="10"/>
      <color indexed="60"/>
      <name val="Calibri"/>
      <family val="2"/>
    </font>
    <font>
      <b/>
      <sz val="10"/>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30" borderId="0" applyNumberFormat="0" applyBorder="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56">
    <xf numFmtId="0" fontId="0" fillId="0" borderId="0" xfId="0" applyAlignment="1">
      <alignment/>
    </xf>
    <xf numFmtId="3" fontId="1" fillId="0" borderId="0" xfId="0" applyNumberFormat="1" applyFont="1" applyAlignment="1">
      <alignment vertical="center"/>
    </xf>
    <xf numFmtId="3" fontId="1" fillId="0" borderId="0" xfId="0" applyNumberFormat="1" applyFont="1" applyAlignment="1">
      <alignment horizontal="right" vertical="center"/>
    </xf>
    <xf numFmtId="3" fontId="1" fillId="0" borderId="0" xfId="0" applyNumberFormat="1" applyFont="1" applyFill="1" applyAlignment="1">
      <alignment vertical="center"/>
    </xf>
    <xf numFmtId="3" fontId="3" fillId="0" borderId="0" xfId="0" applyNumberFormat="1" applyFont="1" applyAlignment="1">
      <alignment horizontal="right" vertical="center"/>
    </xf>
    <xf numFmtId="3" fontId="3" fillId="0" borderId="0" xfId="0" applyNumberFormat="1" applyFont="1" applyFill="1" applyAlignment="1">
      <alignment vertical="center"/>
    </xf>
    <xf numFmtId="3" fontId="3" fillId="33" borderId="0" xfId="0" applyNumberFormat="1" applyFont="1" applyFill="1" applyAlignment="1">
      <alignment horizontal="center" vertical="center"/>
    </xf>
    <xf numFmtId="3" fontId="4" fillId="0" borderId="0" xfId="0" applyNumberFormat="1" applyFont="1" applyAlignment="1">
      <alignment vertical="center"/>
    </xf>
    <xf numFmtId="3" fontId="5" fillId="34" borderId="1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6" fillId="0" borderId="0" xfId="0" applyNumberFormat="1" applyFont="1" applyAlignment="1">
      <alignment horizontal="center" vertical="center" wrapText="1"/>
    </xf>
    <xf numFmtId="3" fontId="7" fillId="0" borderId="10" xfId="0" applyNumberFormat="1" applyFont="1" applyBorder="1" applyAlignment="1">
      <alignment vertical="center"/>
    </xf>
    <xf numFmtId="3" fontId="1" fillId="0" borderId="10" xfId="0" applyNumberFormat="1" applyFont="1" applyBorder="1" applyAlignment="1">
      <alignment horizontal="center" vertical="center"/>
    </xf>
    <xf numFmtId="4" fontId="1" fillId="33" borderId="10"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3" fontId="1" fillId="0" borderId="10" xfId="0" applyNumberFormat="1" applyFont="1" applyBorder="1" applyAlignment="1">
      <alignment horizontal="right" vertical="center"/>
    </xf>
    <xf numFmtId="3" fontId="1" fillId="0" borderId="0" xfId="0" applyNumberFormat="1" applyFont="1" applyFill="1" applyBorder="1" applyAlignment="1">
      <alignment horizontal="center" vertical="center"/>
    </xf>
    <xf numFmtId="164" fontId="1" fillId="33" borderId="10" xfId="0" applyNumberFormat="1" applyFont="1" applyFill="1" applyBorder="1" applyAlignment="1">
      <alignment horizontal="center" vertical="center"/>
    </xf>
    <xf numFmtId="164" fontId="1" fillId="0" borderId="10" xfId="0" applyNumberFormat="1" applyFont="1" applyBorder="1" applyAlignment="1">
      <alignment horizontal="right" vertical="center"/>
    </xf>
    <xf numFmtId="164" fontId="1" fillId="0" borderId="0" xfId="0" applyNumberFormat="1" applyFont="1" applyFill="1" applyBorder="1" applyAlignment="1">
      <alignment horizontal="right" vertical="center"/>
    </xf>
    <xf numFmtId="3" fontId="8" fillId="0" borderId="10" xfId="0" applyNumberFormat="1" applyFont="1" applyBorder="1" applyAlignment="1">
      <alignment vertical="center"/>
    </xf>
    <xf numFmtId="3" fontId="9" fillId="0" borderId="10" xfId="0" applyNumberFormat="1" applyFont="1" applyBorder="1" applyAlignment="1">
      <alignment vertical="center"/>
    </xf>
    <xf numFmtId="3" fontId="8" fillId="0" borderId="10" xfId="0" applyNumberFormat="1" applyFont="1" applyFill="1" applyBorder="1" applyAlignment="1">
      <alignment vertical="center"/>
    </xf>
    <xf numFmtId="3" fontId="1" fillId="0" borderId="10" xfId="0" applyNumberFormat="1" applyFont="1" applyFill="1" applyBorder="1" applyAlignment="1">
      <alignment horizontal="center" vertical="center"/>
    </xf>
    <xf numFmtId="3" fontId="1"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3" fontId="9" fillId="0" borderId="10" xfId="0" applyNumberFormat="1" applyFont="1" applyFill="1" applyBorder="1" applyAlignment="1">
      <alignment vertical="center"/>
    </xf>
    <xf numFmtId="3" fontId="10" fillId="0" borderId="10" xfId="0" applyNumberFormat="1" applyFont="1" applyFill="1" applyBorder="1" applyAlignment="1">
      <alignment vertical="center"/>
    </xf>
    <xf numFmtId="3" fontId="8" fillId="0" borderId="10" xfId="0" applyNumberFormat="1" applyFont="1" applyFill="1" applyBorder="1" applyAlignment="1">
      <alignment vertical="center" wrapText="1"/>
    </xf>
    <xf numFmtId="3" fontId="1" fillId="0" borderId="0" xfId="0" applyNumberFormat="1" applyFont="1" applyFill="1" applyBorder="1" applyAlignment="1">
      <alignment vertical="center"/>
    </xf>
    <xf numFmtId="4"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center" vertical="center"/>
    </xf>
    <xf numFmtId="3" fontId="1" fillId="0" borderId="10" xfId="0" applyNumberFormat="1" applyFont="1" applyFill="1" applyBorder="1" applyAlignment="1">
      <alignment vertical="center"/>
    </xf>
    <xf numFmtId="3" fontId="1" fillId="0" borderId="0" xfId="0" applyNumberFormat="1" applyFont="1" applyBorder="1" applyAlignment="1">
      <alignment horizontal="right" vertical="center"/>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right" vertical="center"/>
    </xf>
    <xf numFmtId="3" fontId="8" fillId="0" borderId="0" xfId="0" applyNumberFormat="1" applyFont="1" applyAlignment="1">
      <alignment horizontal="center" vertical="center"/>
    </xf>
    <xf numFmtId="165" fontId="1" fillId="33" borderId="0" xfId="0" applyNumberFormat="1" applyFont="1" applyFill="1" applyAlignment="1">
      <alignment vertical="center"/>
    </xf>
    <xf numFmtId="3" fontId="7" fillId="0" borderId="0" xfId="0" applyNumberFormat="1" applyFont="1" applyAlignment="1">
      <alignment horizontal="center" vertical="center"/>
    </xf>
    <xf numFmtId="3" fontId="14" fillId="0" borderId="0" xfId="0" applyNumberFormat="1" applyFont="1" applyAlignment="1">
      <alignment horizontal="center" vertical="center"/>
    </xf>
    <xf numFmtId="4" fontId="1" fillId="0" borderId="0" xfId="0" applyNumberFormat="1" applyFont="1" applyAlignment="1">
      <alignment vertical="center"/>
    </xf>
    <xf numFmtId="164" fontId="1" fillId="0" borderId="0" xfId="0" applyNumberFormat="1" applyFont="1" applyAlignment="1">
      <alignment vertical="center"/>
    </xf>
    <xf numFmtId="164" fontId="1" fillId="0" borderId="0" xfId="0" applyNumberFormat="1" applyFont="1" applyFill="1" applyAlignment="1">
      <alignment vertical="center"/>
    </xf>
    <xf numFmtId="4" fontId="5" fillId="34" borderId="10" xfId="0" applyNumberFormat="1"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3" fontId="1" fillId="0" borderId="10" xfId="0" applyNumberFormat="1" applyFont="1" applyBorder="1" applyAlignment="1">
      <alignment vertical="center"/>
    </xf>
    <xf numFmtId="164" fontId="1" fillId="33" borderId="10" xfId="0" applyNumberFormat="1" applyFont="1" applyFill="1" applyBorder="1" applyAlignment="1">
      <alignment vertical="center"/>
    </xf>
    <xf numFmtId="4" fontId="1" fillId="0" borderId="0" xfId="0" applyNumberFormat="1" applyFont="1" applyAlignment="1">
      <alignment horizontal="center" vertical="center"/>
    </xf>
    <xf numFmtId="3" fontId="1" fillId="0" borderId="0" xfId="0" applyNumberFormat="1" applyFont="1" applyAlignment="1">
      <alignment horizontal="center" vertical="center"/>
    </xf>
    <xf numFmtId="3" fontId="15" fillId="0" borderId="0" xfId="0" applyNumberFormat="1" applyFont="1" applyAlignment="1">
      <alignment vertical="center"/>
    </xf>
    <xf numFmtId="3" fontId="17" fillId="0" borderId="0" xfId="0" applyNumberFormat="1" applyFont="1" applyAlignment="1">
      <alignment vertical="center"/>
    </xf>
    <xf numFmtId="3" fontId="2" fillId="0" borderId="0" xfId="0" applyNumberFormat="1" applyFont="1" applyBorder="1" applyAlignment="1">
      <alignment horizontal="center" vertical="center"/>
    </xf>
    <xf numFmtId="3" fontId="1" fillId="0" borderId="0" xfId="0" applyNumberFormat="1" applyFont="1" applyAlignment="1">
      <alignment vertical="center" wrapText="1"/>
    </xf>
    <xf numFmtId="0" fontId="0" fillId="0" borderId="0" xfId="0"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579D1C"/>
      <rgbColor rgb="00003300"/>
      <rgbColor rgb="00333300"/>
      <rgbColor rgb="00B847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tabSelected="1" zoomScale="110" zoomScaleNormal="110" zoomScalePageLayoutView="0" workbookViewId="0" topLeftCell="A1">
      <selection activeCell="P23" sqref="P23"/>
    </sheetView>
  </sheetViews>
  <sheetFormatPr defaultColWidth="11.57421875" defaultRowHeight="12.75"/>
  <cols>
    <col min="1" max="1" width="23.7109375" style="1" customWidth="1"/>
    <col min="2" max="2" width="5.7109375" style="1" customWidth="1"/>
    <col min="3" max="3" width="10.28125" style="1" customWidth="1"/>
    <col min="4" max="4" width="12.57421875" style="1" customWidth="1"/>
    <col min="5" max="5" width="9.421875" style="1" customWidth="1"/>
    <col min="6" max="6" width="8.8515625" style="2" customWidth="1"/>
    <col min="7" max="7" width="2.7109375" style="3" customWidth="1"/>
    <col min="8" max="8" width="6.28125" style="1" customWidth="1"/>
    <col min="9" max="9" width="9.7109375" style="1" customWidth="1"/>
    <col min="10" max="10" width="8.140625" style="1" customWidth="1"/>
    <col min="11" max="11" width="9.421875" style="1" customWidth="1"/>
    <col min="12" max="12" width="2.7109375" style="3" customWidth="1"/>
    <col min="13" max="16384" width="11.57421875" style="1" customWidth="1"/>
  </cols>
  <sheetData>
    <row r="1" spans="1:13" ht="19.5">
      <c r="A1" s="53" t="s">
        <v>0</v>
      </c>
      <c r="B1" s="53"/>
      <c r="C1" s="53"/>
      <c r="D1" s="53"/>
      <c r="E1" s="53"/>
      <c r="F1" s="53"/>
      <c r="G1" s="53"/>
      <c r="H1" s="53"/>
      <c r="I1" s="53"/>
      <c r="J1" s="53"/>
      <c r="K1" s="53"/>
      <c r="L1" s="53"/>
      <c r="M1" s="53"/>
    </row>
    <row r="2" spans="11:13" ht="12.75">
      <c r="K2" s="4" t="s">
        <v>1</v>
      </c>
      <c r="L2" s="5"/>
      <c r="M2" s="6">
        <v>450</v>
      </c>
    </row>
    <row r="3" ht="15.75">
      <c r="A3" s="7" t="s">
        <v>2</v>
      </c>
    </row>
    <row r="4" ht="7.5" customHeight="1"/>
    <row r="5" spans="1:13" s="10" customFormat="1" ht="38.25">
      <c r="A5" s="8" t="s">
        <v>3</v>
      </c>
      <c r="B5" s="8" t="s">
        <v>4</v>
      </c>
      <c r="C5" s="8" t="s">
        <v>5</v>
      </c>
      <c r="D5" s="8" t="s">
        <v>6</v>
      </c>
      <c r="E5" s="8" t="s">
        <v>7</v>
      </c>
      <c r="F5" s="8" t="s">
        <v>8</v>
      </c>
      <c r="G5" s="9"/>
      <c r="H5" s="8" t="s">
        <v>9</v>
      </c>
      <c r="I5" s="8" t="s">
        <v>10</v>
      </c>
      <c r="J5" s="8" t="s">
        <v>11</v>
      </c>
      <c r="K5" s="8" t="s">
        <v>12</v>
      </c>
      <c r="L5" s="9"/>
      <c r="M5" s="8" t="s">
        <v>13</v>
      </c>
    </row>
    <row r="6" spans="1:13" ht="12.75">
      <c r="A6" s="11" t="s">
        <v>14</v>
      </c>
      <c r="B6" s="12" t="s">
        <v>15</v>
      </c>
      <c r="C6" s="12">
        <f>$M$2*$B$18</f>
        <v>90</v>
      </c>
      <c r="D6" s="13">
        <v>1</v>
      </c>
      <c r="E6" s="14">
        <v>20</v>
      </c>
      <c r="F6" s="15">
        <f aca="true" t="shared" si="0" ref="F6:F13">E6*D6*C6</f>
        <v>1800</v>
      </c>
      <c r="G6" s="16"/>
      <c r="H6" s="17">
        <v>0.8</v>
      </c>
      <c r="I6" s="18">
        <f aca="true" t="shared" si="1" ref="I6:I13">H6*F6</f>
        <v>1440</v>
      </c>
      <c r="J6" s="17">
        <v>0.77</v>
      </c>
      <c r="K6" s="18">
        <f aca="true" t="shared" si="2" ref="K6:K13">J6*F6</f>
        <v>1386</v>
      </c>
      <c r="L6" s="19"/>
      <c r="M6" s="18">
        <f aca="true" t="shared" si="3" ref="M6:M13">K6-I6</f>
        <v>-54</v>
      </c>
    </row>
    <row r="7" spans="1:13" ht="12.75">
      <c r="A7" s="20" t="s">
        <v>16</v>
      </c>
      <c r="B7" s="12" t="s">
        <v>15</v>
      </c>
      <c r="C7" s="12">
        <f>$M$2*$B$17</f>
        <v>49.5</v>
      </c>
      <c r="D7" s="13">
        <v>0.5</v>
      </c>
      <c r="E7" s="14">
        <v>10</v>
      </c>
      <c r="F7" s="15">
        <f t="shared" si="0"/>
        <v>247.5</v>
      </c>
      <c r="G7" s="16"/>
      <c r="H7" s="17">
        <v>0.7</v>
      </c>
      <c r="I7" s="18">
        <f t="shared" si="1"/>
        <v>173.25</v>
      </c>
      <c r="J7" s="17">
        <v>0.88</v>
      </c>
      <c r="K7" s="18">
        <f t="shared" si="2"/>
        <v>217.8</v>
      </c>
      <c r="L7" s="19"/>
      <c r="M7" s="18">
        <f t="shared" si="3"/>
        <v>44.55000000000001</v>
      </c>
    </row>
    <row r="8" spans="1:13" ht="12.75">
      <c r="A8" s="20" t="s">
        <v>17</v>
      </c>
      <c r="B8" s="12" t="s">
        <v>15</v>
      </c>
      <c r="C8" s="12">
        <f>$M$2*$B$17</f>
        <v>49.5</v>
      </c>
      <c r="D8" s="13">
        <v>0.25</v>
      </c>
      <c r="E8" s="14">
        <v>10</v>
      </c>
      <c r="F8" s="15">
        <f t="shared" si="0"/>
        <v>123.75</v>
      </c>
      <c r="G8" s="16"/>
      <c r="H8" s="17">
        <v>1.8</v>
      </c>
      <c r="I8" s="18">
        <f t="shared" si="1"/>
        <v>222.75</v>
      </c>
      <c r="J8" s="17">
        <v>2.42</v>
      </c>
      <c r="K8" s="18">
        <f t="shared" si="2"/>
        <v>299.47499999999997</v>
      </c>
      <c r="L8" s="19"/>
      <c r="M8" s="18">
        <f t="shared" si="3"/>
        <v>76.72499999999997</v>
      </c>
    </row>
    <row r="9" spans="1:13" ht="12.75">
      <c r="A9" s="21" t="s">
        <v>18</v>
      </c>
      <c r="B9" s="12" t="s">
        <v>15</v>
      </c>
      <c r="C9" s="12">
        <f>$M$2*$B$19</f>
        <v>67.5</v>
      </c>
      <c r="D9" s="13">
        <v>0.25</v>
      </c>
      <c r="E9" s="14">
        <v>15</v>
      </c>
      <c r="F9" s="15">
        <f t="shared" si="0"/>
        <v>253.125</v>
      </c>
      <c r="G9" s="16"/>
      <c r="H9" s="17">
        <v>1.2</v>
      </c>
      <c r="I9" s="18">
        <f t="shared" si="1"/>
        <v>303.75</v>
      </c>
      <c r="J9" s="17">
        <v>1.39</v>
      </c>
      <c r="K9" s="18">
        <f t="shared" si="2"/>
        <v>351.84375</v>
      </c>
      <c r="L9" s="19"/>
      <c r="M9" s="18">
        <f t="shared" si="3"/>
        <v>48.09375</v>
      </c>
    </row>
    <row r="10" spans="1:13" ht="12.75">
      <c r="A10" s="22" t="s">
        <v>19</v>
      </c>
      <c r="B10" s="23" t="s">
        <v>15</v>
      </c>
      <c r="C10" s="12">
        <f>$M$2*$B$17</f>
        <v>49.5</v>
      </c>
      <c r="D10" s="13">
        <v>0.5</v>
      </c>
      <c r="E10" s="14">
        <v>15</v>
      </c>
      <c r="F10" s="15">
        <f t="shared" si="0"/>
        <v>371.25</v>
      </c>
      <c r="G10" s="24"/>
      <c r="H10" s="17">
        <v>1.1</v>
      </c>
      <c r="I10" s="18">
        <f t="shared" si="1"/>
        <v>408.37500000000006</v>
      </c>
      <c r="J10" s="17">
        <v>1.58</v>
      </c>
      <c r="K10" s="18">
        <f t="shared" si="2"/>
        <v>586.575</v>
      </c>
      <c r="L10" s="25"/>
      <c r="M10" s="18">
        <f t="shared" si="3"/>
        <v>178.2</v>
      </c>
    </row>
    <row r="11" spans="1:13" ht="12.75">
      <c r="A11" s="26" t="s">
        <v>20</v>
      </c>
      <c r="B11" s="23" t="s">
        <v>15</v>
      </c>
      <c r="C11" s="12">
        <f>$M$2*$B$19</f>
        <v>67.5</v>
      </c>
      <c r="D11" s="13">
        <v>0.5</v>
      </c>
      <c r="E11" s="14">
        <v>8</v>
      </c>
      <c r="F11" s="15">
        <f t="shared" si="0"/>
        <v>270</v>
      </c>
      <c r="G11" s="24"/>
      <c r="H11" s="17">
        <v>1.32</v>
      </c>
      <c r="I11" s="18">
        <f t="shared" si="1"/>
        <v>356.40000000000003</v>
      </c>
      <c r="J11" s="17">
        <v>1.39</v>
      </c>
      <c r="K11" s="18">
        <f t="shared" si="2"/>
        <v>375.29999999999995</v>
      </c>
      <c r="L11" s="25"/>
      <c r="M11" s="18">
        <f t="shared" si="3"/>
        <v>18.89999999999992</v>
      </c>
    </row>
    <row r="12" spans="1:13" ht="12.75">
      <c r="A12" s="27" t="s">
        <v>21</v>
      </c>
      <c r="B12" s="23" t="s">
        <v>4</v>
      </c>
      <c r="C12" s="23">
        <f>M2/8</f>
        <v>56.25</v>
      </c>
      <c r="D12" s="13">
        <v>1</v>
      </c>
      <c r="E12" s="14">
        <v>24</v>
      </c>
      <c r="F12" s="15">
        <f t="shared" si="0"/>
        <v>1350</v>
      </c>
      <c r="G12" s="24"/>
      <c r="H12" s="17">
        <v>0.55</v>
      </c>
      <c r="I12" s="18">
        <f t="shared" si="1"/>
        <v>742.5000000000001</v>
      </c>
      <c r="J12" s="17">
        <v>0.93</v>
      </c>
      <c r="K12" s="18">
        <f t="shared" si="2"/>
        <v>1255.5</v>
      </c>
      <c r="L12" s="25"/>
      <c r="M12" s="18">
        <f t="shared" si="3"/>
        <v>512.9999999999999</v>
      </c>
    </row>
    <row r="13" spans="1:13" ht="24">
      <c r="A13" s="28" t="s">
        <v>22</v>
      </c>
      <c r="B13" s="23" t="s">
        <v>15</v>
      </c>
      <c r="C13" s="12">
        <f>$M$2*$B$17</f>
        <v>49.5</v>
      </c>
      <c r="D13" s="13">
        <v>0.5</v>
      </c>
      <c r="E13" s="14">
        <v>20</v>
      </c>
      <c r="F13" s="15">
        <f t="shared" si="0"/>
        <v>495</v>
      </c>
      <c r="G13" s="24"/>
      <c r="H13" s="17">
        <v>2</v>
      </c>
      <c r="I13" s="18">
        <f t="shared" si="1"/>
        <v>990</v>
      </c>
      <c r="J13" s="17">
        <v>1.04</v>
      </c>
      <c r="K13" s="18">
        <f t="shared" si="2"/>
        <v>514.8000000000001</v>
      </c>
      <c r="L13" s="25"/>
      <c r="M13" s="18">
        <f t="shared" si="3"/>
        <v>-475.19999999999993</v>
      </c>
    </row>
    <row r="14" spans="1:13" s="3" customFormat="1" ht="7.5" customHeight="1">
      <c r="A14" s="29"/>
      <c r="B14" s="16"/>
      <c r="C14" s="16"/>
      <c r="D14" s="30"/>
      <c r="E14" s="16"/>
      <c r="F14" s="31"/>
      <c r="G14" s="24"/>
      <c r="H14" s="32"/>
      <c r="I14" s="19"/>
      <c r="J14" s="32"/>
      <c r="K14" s="19"/>
      <c r="L14" s="25"/>
      <c r="M14" s="19"/>
    </row>
    <row r="15" spans="1:13" ht="12.75">
      <c r="A15" s="33" t="s">
        <v>23</v>
      </c>
      <c r="B15" s="23" t="s">
        <v>15</v>
      </c>
      <c r="C15" s="23">
        <f>M2*0.05</f>
        <v>22.5</v>
      </c>
      <c r="D15" s="13">
        <v>0.25</v>
      </c>
      <c r="E15" s="14">
        <v>36</v>
      </c>
      <c r="F15" s="15">
        <f>E15*D15*C15</f>
        <v>202.5</v>
      </c>
      <c r="G15" s="24"/>
      <c r="H15" s="17">
        <v>0.924</v>
      </c>
      <c r="I15" s="18">
        <f>H15*F15</f>
        <v>187.11</v>
      </c>
      <c r="J15" s="17">
        <v>2.86</v>
      </c>
      <c r="K15" s="18">
        <f>J15*F15</f>
        <v>579.15</v>
      </c>
      <c r="L15" s="25"/>
      <c r="M15" s="18">
        <f>K15-I15</f>
        <v>392.03999999999996</v>
      </c>
    </row>
    <row r="16" spans="1:13" ht="6.75" customHeight="1">
      <c r="A16" s="29"/>
      <c r="B16" s="16"/>
      <c r="C16" s="16"/>
      <c r="D16" s="30"/>
      <c r="E16" s="16"/>
      <c r="F16" s="34"/>
      <c r="G16" s="24"/>
      <c r="H16" s="32"/>
      <c r="I16" s="35"/>
      <c r="J16" s="35"/>
      <c r="K16" s="36"/>
      <c r="L16" s="25"/>
      <c r="M16" s="36"/>
    </row>
    <row r="17" spans="1:13" ht="12.75">
      <c r="A17" s="37" t="s">
        <v>24</v>
      </c>
      <c r="B17" s="38">
        <v>0.11</v>
      </c>
      <c r="C17" s="1" t="s">
        <v>25</v>
      </c>
      <c r="D17" s="30"/>
      <c r="E17" s="16"/>
      <c r="F17" s="34"/>
      <c r="G17" s="24"/>
      <c r="H17" s="32"/>
      <c r="I17" s="35"/>
      <c r="J17" s="35"/>
      <c r="K17" s="36"/>
      <c r="L17" s="25"/>
      <c r="M17" s="36"/>
    </row>
    <row r="18" spans="1:13" ht="12.75">
      <c r="A18" s="39" t="s">
        <v>26</v>
      </c>
      <c r="B18" s="38">
        <v>0.2</v>
      </c>
      <c r="C18" s="1" t="s">
        <v>27</v>
      </c>
      <c r="D18" s="30"/>
      <c r="E18" s="16"/>
      <c r="F18" s="34"/>
      <c r="G18" s="24"/>
      <c r="H18" s="32"/>
      <c r="I18" s="35"/>
      <c r="J18" s="35"/>
      <c r="K18" s="36"/>
      <c r="L18" s="25"/>
      <c r="M18" s="36"/>
    </row>
    <row r="19" spans="1:13" ht="12.75">
      <c r="A19" s="40" t="s">
        <v>28</v>
      </c>
      <c r="B19" s="38">
        <v>0.15</v>
      </c>
      <c r="C19" s="1" t="s">
        <v>29</v>
      </c>
      <c r="D19" s="30"/>
      <c r="E19" s="16"/>
      <c r="F19" s="34"/>
      <c r="G19" s="24"/>
      <c r="H19" s="32"/>
      <c r="I19" s="35"/>
      <c r="J19" s="35"/>
      <c r="K19" s="36"/>
      <c r="L19" s="25"/>
      <c r="M19" s="36"/>
    </row>
    <row r="20" spans="4:12" ht="12.75">
      <c r="D20" s="41"/>
      <c r="H20" s="42"/>
      <c r="I20" s="42"/>
      <c r="J20" s="42"/>
      <c r="K20" s="42"/>
      <c r="L20" s="43"/>
    </row>
    <row r="21" spans="1:12" ht="15.75">
      <c r="A21" s="7" t="s">
        <v>30</v>
      </c>
      <c r="D21" s="41"/>
      <c r="H21" s="42"/>
      <c r="I21" s="42"/>
      <c r="J21" s="42"/>
      <c r="K21" s="42"/>
      <c r="L21" s="43"/>
    </row>
    <row r="22" spans="4:12" ht="7.5" customHeight="1">
      <c r="D22" s="41"/>
      <c r="H22" s="42"/>
      <c r="I22" s="42"/>
      <c r="J22" s="42"/>
      <c r="K22" s="42"/>
      <c r="L22" s="43"/>
    </row>
    <row r="23" spans="1:13" ht="38.25">
      <c r="A23" s="8" t="s">
        <v>3</v>
      </c>
      <c r="B23" s="8" t="s">
        <v>4</v>
      </c>
      <c r="C23" s="8" t="s">
        <v>5</v>
      </c>
      <c r="D23" s="44" t="s">
        <v>6</v>
      </c>
      <c r="E23" s="8" t="s">
        <v>7</v>
      </c>
      <c r="F23" s="8" t="s">
        <v>8</v>
      </c>
      <c r="G23" s="9"/>
      <c r="H23" s="45" t="s">
        <v>9</v>
      </c>
      <c r="I23" s="8" t="s">
        <v>10</v>
      </c>
      <c r="J23" s="45" t="s">
        <v>11</v>
      </c>
      <c r="K23" s="8" t="s">
        <v>12</v>
      </c>
      <c r="L23" s="46"/>
      <c r="M23" s="8" t="s">
        <v>13</v>
      </c>
    </row>
    <row r="24" spans="1:13" ht="12.75">
      <c r="A24" s="47" t="s">
        <v>31</v>
      </c>
      <c r="B24" s="12" t="s">
        <v>15</v>
      </c>
      <c r="C24" s="12">
        <f>$M$2*0.125</f>
        <v>56.25</v>
      </c>
      <c r="D24" s="13">
        <v>1.25</v>
      </c>
      <c r="E24" s="14">
        <v>17</v>
      </c>
      <c r="F24" s="15">
        <f>E24*D24*C24</f>
        <v>1195.3125</v>
      </c>
      <c r="G24" s="16"/>
      <c r="H24" s="17">
        <v>1.5</v>
      </c>
      <c r="I24" s="18">
        <f>H24*F24</f>
        <v>1792.96875</v>
      </c>
      <c r="J24" s="17">
        <v>1.43</v>
      </c>
      <c r="K24" s="18">
        <f>J24*F24</f>
        <v>1709.296875</v>
      </c>
      <c r="L24" s="19"/>
      <c r="M24" s="18">
        <f>K24-I24</f>
        <v>-83.671875</v>
      </c>
    </row>
    <row r="25" spans="1:13" ht="12.75">
      <c r="A25" s="47" t="s">
        <v>32</v>
      </c>
      <c r="B25" s="12" t="s">
        <v>15</v>
      </c>
      <c r="C25" s="12">
        <f>$M$2*0.125</f>
        <v>56.25</v>
      </c>
      <c r="D25" s="13">
        <v>1.25</v>
      </c>
      <c r="E25" s="14">
        <v>17</v>
      </c>
      <c r="F25" s="15">
        <f>E25*D25*C25</f>
        <v>1195.3125</v>
      </c>
      <c r="G25" s="16"/>
      <c r="H25" s="17">
        <v>1.96</v>
      </c>
      <c r="I25" s="18">
        <f>H25*F25</f>
        <v>2342.8125</v>
      </c>
      <c r="J25" s="17">
        <v>1.9500000000000002</v>
      </c>
      <c r="K25" s="18">
        <f>J25*F25</f>
        <v>2330.859375</v>
      </c>
      <c r="L25" s="19"/>
      <c r="M25" s="18">
        <f>K25-I25</f>
        <v>-11.953125</v>
      </c>
    </row>
    <row r="26" spans="1:13" ht="12.75">
      <c r="A26" s="47" t="s">
        <v>33</v>
      </c>
      <c r="B26" s="12" t="s">
        <v>15</v>
      </c>
      <c r="C26" s="12">
        <f>$M$2*0.14</f>
        <v>63.00000000000001</v>
      </c>
      <c r="D26" s="13">
        <v>0.5</v>
      </c>
      <c r="E26" s="14">
        <v>13</v>
      </c>
      <c r="F26" s="15">
        <f>E26*D26*C26</f>
        <v>409.50000000000006</v>
      </c>
      <c r="G26" s="16"/>
      <c r="H26" s="17">
        <v>1.55</v>
      </c>
      <c r="I26" s="18">
        <f>H26*F26</f>
        <v>634.7250000000001</v>
      </c>
      <c r="J26" s="17">
        <v>1.43</v>
      </c>
      <c r="K26" s="18">
        <f>J26*F26</f>
        <v>585.585</v>
      </c>
      <c r="L26" s="19"/>
      <c r="M26" s="18">
        <f>K26-I26</f>
        <v>-49.1400000000001</v>
      </c>
    </row>
    <row r="27" spans="1:13" ht="12.75">
      <c r="A27" s="47" t="s">
        <v>34</v>
      </c>
      <c r="B27" s="12" t="s">
        <v>15</v>
      </c>
      <c r="C27" s="12">
        <f>$M$2*0.14</f>
        <v>63.00000000000001</v>
      </c>
      <c r="D27" s="13">
        <v>0.5</v>
      </c>
      <c r="E27" s="14">
        <v>13</v>
      </c>
      <c r="F27" s="15">
        <f>E27*D27*C27</f>
        <v>409.50000000000006</v>
      </c>
      <c r="G27" s="16"/>
      <c r="H27" s="17">
        <v>2.31</v>
      </c>
      <c r="I27" s="18">
        <f>H27*F27</f>
        <v>945.9450000000002</v>
      </c>
      <c r="J27" s="17">
        <v>1.9500000000000002</v>
      </c>
      <c r="K27" s="18">
        <f>J27*F27</f>
        <v>798.5250000000002</v>
      </c>
      <c r="L27" s="19"/>
      <c r="M27" s="18">
        <f>K27-I27</f>
        <v>-147.41999999999996</v>
      </c>
    </row>
    <row r="28" spans="4:12" ht="12.75">
      <c r="D28" s="41"/>
      <c r="H28" s="42"/>
      <c r="I28" s="42"/>
      <c r="J28" s="42"/>
      <c r="K28" s="42"/>
      <c r="L28" s="43"/>
    </row>
    <row r="29" spans="4:12" ht="12.75">
      <c r="D29" s="41"/>
      <c r="H29" s="42"/>
      <c r="I29" s="42"/>
      <c r="J29" s="42"/>
      <c r="K29" s="42"/>
      <c r="L29" s="43"/>
    </row>
    <row r="30" spans="1:12" ht="15.75">
      <c r="A30" s="7" t="s">
        <v>35</v>
      </c>
      <c r="D30" s="41"/>
      <c r="H30" s="42"/>
      <c r="I30" s="42"/>
      <c r="J30" s="42"/>
      <c r="K30" s="42"/>
      <c r="L30" s="43"/>
    </row>
    <row r="31" spans="4:12" ht="7.5" customHeight="1">
      <c r="D31" s="41"/>
      <c r="H31" s="42"/>
      <c r="I31" s="42"/>
      <c r="J31" s="42"/>
      <c r="K31" s="42"/>
      <c r="L31" s="43"/>
    </row>
    <row r="32" spans="1:13" ht="38.25">
      <c r="A32" s="8" t="s">
        <v>3</v>
      </c>
      <c r="B32" s="8" t="s">
        <v>4</v>
      </c>
      <c r="C32" s="8" t="s">
        <v>5</v>
      </c>
      <c r="D32" s="44" t="s">
        <v>6</v>
      </c>
      <c r="E32" s="8" t="s">
        <v>7</v>
      </c>
      <c r="F32" s="8" t="s">
        <v>8</v>
      </c>
      <c r="G32" s="9"/>
      <c r="H32" s="45" t="s">
        <v>9</v>
      </c>
      <c r="I32" s="8" t="s">
        <v>10</v>
      </c>
      <c r="J32" s="45" t="s">
        <v>11</v>
      </c>
      <c r="K32" s="8" t="s">
        <v>12</v>
      </c>
      <c r="L32" s="46"/>
      <c r="M32" s="8" t="s">
        <v>13</v>
      </c>
    </row>
    <row r="33" spans="1:13" ht="12.75">
      <c r="A33" s="47" t="s">
        <v>36</v>
      </c>
      <c r="B33" s="12" t="s">
        <v>15</v>
      </c>
      <c r="C33" s="12">
        <f>$M$2*0.1</f>
        <v>45</v>
      </c>
      <c r="D33" s="13">
        <v>0.2</v>
      </c>
      <c r="E33" s="14">
        <v>36</v>
      </c>
      <c r="F33" s="15">
        <f>E33*D33*C33</f>
        <v>324</v>
      </c>
      <c r="G33" s="16"/>
      <c r="H33" s="48">
        <v>1.31</v>
      </c>
      <c r="I33" s="18">
        <f>H33*F33</f>
        <v>424.44</v>
      </c>
      <c r="J33" s="17">
        <v>2.96</v>
      </c>
      <c r="K33" s="18">
        <f>J33*F33</f>
        <v>959.04</v>
      </c>
      <c r="L33" s="19"/>
      <c r="M33" s="18">
        <f>K33-I33</f>
        <v>534.5999999999999</v>
      </c>
    </row>
    <row r="34" spans="1:13" ht="12.75">
      <c r="A34" s="47" t="s">
        <v>37</v>
      </c>
      <c r="B34" s="12" t="s">
        <v>38</v>
      </c>
      <c r="C34" s="12">
        <f>$M$2</f>
        <v>450</v>
      </c>
      <c r="D34" s="13">
        <v>0.25</v>
      </c>
      <c r="E34" s="14">
        <v>36</v>
      </c>
      <c r="F34" s="15">
        <f>E34*D34*C34</f>
        <v>4050</v>
      </c>
      <c r="G34" s="16"/>
      <c r="H34" s="48">
        <v>0.14</v>
      </c>
      <c r="I34" s="18">
        <f>H34*F34</f>
        <v>567</v>
      </c>
      <c r="J34" s="17">
        <v>0.36</v>
      </c>
      <c r="K34" s="18">
        <f>J34*F34</f>
        <v>1458</v>
      </c>
      <c r="L34" s="19"/>
      <c r="M34" s="18">
        <f>K34-I34</f>
        <v>891</v>
      </c>
    </row>
    <row r="35" spans="1:13" ht="12.75">
      <c r="A35" s="47" t="s">
        <v>39</v>
      </c>
      <c r="B35" s="12" t="s">
        <v>38</v>
      </c>
      <c r="C35" s="12">
        <f>$M$2</f>
        <v>450</v>
      </c>
      <c r="D35" s="13">
        <v>0.25</v>
      </c>
      <c r="E35" s="14">
        <v>36</v>
      </c>
      <c r="F35" s="15">
        <f>E35*D35*C35</f>
        <v>4050</v>
      </c>
      <c r="G35" s="16"/>
      <c r="H35" s="48">
        <v>0.3</v>
      </c>
      <c r="I35" s="18">
        <f>H35*F35</f>
        <v>1215</v>
      </c>
      <c r="J35" s="17">
        <v>0.46</v>
      </c>
      <c r="K35" s="18">
        <f>J35*F35</f>
        <v>1863</v>
      </c>
      <c r="L35" s="19"/>
      <c r="M35" s="18">
        <f>K35-I35</f>
        <v>648</v>
      </c>
    </row>
    <row r="36" spans="1:13" ht="12.75">
      <c r="A36" s="47" t="s">
        <v>40</v>
      </c>
      <c r="B36" s="12" t="s">
        <v>38</v>
      </c>
      <c r="C36" s="12">
        <f>$M$2/6</f>
        <v>75</v>
      </c>
      <c r="D36" s="13">
        <v>0.25</v>
      </c>
      <c r="E36" s="14">
        <v>36</v>
      </c>
      <c r="F36" s="15">
        <f>E36*D36*C36</f>
        <v>675</v>
      </c>
      <c r="G36" s="16"/>
      <c r="H36" s="48">
        <v>1.3</v>
      </c>
      <c r="I36" s="18">
        <f>H36*F36</f>
        <v>877.5</v>
      </c>
      <c r="J36" s="17">
        <v>1.32</v>
      </c>
      <c r="K36" s="18">
        <f>J36*F36</f>
        <v>891</v>
      </c>
      <c r="L36" s="19"/>
      <c r="M36" s="18">
        <f>K36-I36</f>
        <v>13.5</v>
      </c>
    </row>
    <row r="37" spans="4:12" ht="12.75">
      <c r="D37" s="49"/>
      <c r="E37" s="50"/>
      <c r="G37" s="24"/>
      <c r="H37" s="42"/>
      <c r="I37" s="42"/>
      <c r="J37" s="42"/>
      <c r="K37" s="42"/>
      <c r="L37" s="43"/>
    </row>
    <row r="38" ht="42.75" customHeight="1"/>
    <row r="39" ht="12.75">
      <c r="A39" s="51" t="s">
        <v>41</v>
      </c>
    </row>
    <row r="41" ht="12.75">
      <c r="A41" s="1" t="s">
        <v>42</v>
      </c>
    </row>
    <row r="42" ht="12.75">
      <c r="A42" s="1" t="s">
        <v>43</v>
      </c>
    </row>
    <row r="44" ht="12.75">
      <c r="A44" s="1" t="s">
        <v>44</v>
      </c>
    </row>
    <row r="46" spans="1:2" ht="15" customHeight="1">
      <c r="A46" s="50" t="s">
        <v>45</v>
      </c>
      <c r="B46" s="1" t="s">
        <v>46</v>
      </c>
    </row>
    <row r="47" spans="1:5" ht="12.75">
      <c r="A47" s="50" t="s">
        <v>47</v>
      </c>
      <c r="B47" s="54" t="s">
        <v>48</v>
      </c>
      <c r="C47" s="55"/>
      <c r="D47" s="55"/>
      <c r="E47" s="55"/>
    </row>
    <row r="48" spans="1:2" ht="12.75">
      <c r="A48" s="50" t="s">
        <v>49</v>
      </c>
      <c r="B48" s="1" t="s">
        <v>50</v>
      </c>
    </row>
    <row r="49" spans="1:2" ht="15.75" customHeight="1">
      <c r="A49" s="50" t="s">
        <v>51</v>
      </c>
      <c r="B49" s="1" t="s">
        <v>52</v>
      </c>
    </row>
    <row r="50" spans="1:2" ht="12.75">
      <c r="A50" s="50" t="s">
        <v>53</v>
      </c>
      <c r="B50" s="1" t="s">
        <v>54</v>
      </c>
    </row>
    <row r="51" spans="1:2" ht="12.75">
      <c r="A51" s="50" t="s">
        <v>55</v>
      </c>
      <c r="B51" s="1" t="s">
        <v>56</v>
      </c>
    </row>
    <row r="53" ht="12.75">
      <c r="A53" s="52" t="s">
        <v>57</v>
      </c>
    </row>
  </sheetData>
  <sheetProtection selectLockedCells="1" selectUnlockedCells="1"/>
  <mergeCells count="2">
    <mergeCell ref="A1:M1"/>
    <mergeCell ref="B47:E47"/>
  </mergeCells>
  <printOptions/>
  <pageMargins left="0.39375" right="0.39375" top="0.39375" bottom="0.39375" header="0.5118055555555555" footer="0.5118055555555555"/>
  <pageSetup firstPageNumber="1" useFirstPageNumber="1"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modified xsi:type="dcterms:W3CDTF">2013-12-10T10:50:07Z</dcterms:modified>
  <cp:category/>
  <cp:version/>
  <cp:contentType/>
  <cp:contentStatus/>
</cp:coreProperties>
</file>